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80" windowWidth="12255" windowHeight="8685" activeTab="0"/>
  </bookViews>
  <sheets>
    <sheet name="Provoz" sheetId="1" r:id="rId1"/>
    <sheet name="Investice" sheetId="2" r:id="rId2"/>
  </sheets>
  <definedNames/>
  <calcPr fullCalcOnLoad="1"/>
</workbook>
</file>

<file path=xl/comments1.xml><?xml version="1.0" encoding="utf-8"?>
<comments xmlns="http://schemas.openxmlformats.org/spreadsheetml/2006/main">
  <authors>
    <author>Vojacek</author>
  </authors>
  <commentList>
    <comment ref="A54" authorId="0">
      <text>
        <r>
          <rPr>
            <b/>
            <sz val="8"/>
            <rFont val="Tahoma"/>
            <family val="0"/>
          </rPr>
          <t>předpokládané papírové výnosy v souvislosti s odpisy z majetku z dotace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Vojacek</author>
  </authors>
  <commentList>
    <comment ref="D22" authorId="0">
      <text>
        <r>
          <rPr>
            <b/>
            <sz val="8"/>
            <rFont val="Tahoma"/>
            <family val="0"/>
          </rPr>
          <t>přenos z provozního rozpočtu
odpisy celkem minus odpisy
z majetku z dotace</t>
        </r>
        <r>
          <rPr>
            <sz val="8"/>
            <rFont val="Tahoma"/>
            <family val="0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0"/>
          </rPr>
          <t>přenos z horní tabulky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<sst xmlns="http://schemas.openxmlformats.org/spreadsheetml/2006/main" count="121" uniqueCount="106">
  <si>
    <t>Příloha č.1</t>
  </si>
  <si>
    <t>Fakulta /součást:</t>
  </si>
  <si>
    <t>Položka rozpočtu</t>
  </si>
  <si>
    <t>Řádek</t>
  </si>
  <si>
    <t>Celkem</t>
  </si>
  <si>
    <t>Tržby za vlastní výrobky</t>
  </si>
  <si>
    <t>Tržby z prodeje služeb</t>
  </si>
  <si>
    <t>Tržby za prodané zboží</t>
  </si>
  <si>
    <t>Aktivace vlastních výkonů</t>
  </si>
  <si>
    <t>Jiné ostatní výnosy</t>
  </si>
  <si>
    <t>644 až 649</t>
  </si>
  <si>
    <t>Tržby z prodeje majetku</t>
  </si>
  <si>
    <t>652 až 659</t>
  </si>
  <si>
    <t>Přijaté příspěvky</t>
  </si>
  <si>
    <t>681 až684</t>
  </si>
  <si>
    <t>Provozní dotace ze státního rozpočtu</t>
  </si>
  <si>
    <t>Příjmy a výnosy celkem</t>
  </si>
  <si>
    <t>Spotřeba materiálu</t>
  </si>
  <si>
    <t>Spotřeba energie</t>
  </si>
  <si>
    <t>Spotřeba ostatních neskladovatelných dodávek</t>
  </si>
  <si>
    <t>Náklady na prodané zboží</t>
  </si>
  <si>
    <t>Opravy a údržba</t>
  </si>
  <si>
    <t>Cestovné</t>
  </si>
  <si>
    <t>Náklady na reprezentaci</t>
  </si>
  <si>
    <t>Ostatní služby</t>
  </si>
  <si>
    <t>Mzdové náklady</t>
  </si>
  <si>
    <t>Zákonné sociální pojištění</t>
  </si>
  <si>
    <t>Ostatní sociální náklady a pojištění</t>
  </si>
  <si>
    <t>525 až 528</t>
  </si>
  <si>
    <t>Daň silniční a daň z nemovitostí</t>
  </si>
  <si>
    <t>531,532</t>
  </si>
  <si>
    <t>Ostatní daně a poplatky</t>
  </si>
  <si>
    <t>Pokuty penále úroky z prodlení</t>
  </si>
  <si>
    <t>541,542</t>
  </si>
  <si>
    <t>Odpis nedobytné pohledávky</t>
  </si>
  <si>
    <t>Jiné ostatní náklady</t>
  </si>
  <si>
    <t>544 až 549</t>
  </si>
  <si>
    <t>Zůstatková cena prodaného NIM a HIM</t>
  </si>
  <si>
    <t>Prodané cenné papíry a vklady</t>
  </si>
  <si>
    <t>Prodaný materiál</t>
  </si>
  <si>
    <t>Tvorba zákonných rezerv a opravných položek</t>
  </si>
  <si>
    <t>Poskytnuté příspěvky</t>
  </si>
  <si>
    <t>581,582</t>
  </si>
  <si>
    <t>Správní a provozní režie</t>
  </si>
  <si>
    <t>Náklady a výdaje celkem</t>
  </si>
  <si>
    <t xml:space="preserve">Příjmy a výnosy celkem </t>
  </si>
  <si>
    <t xml:space="preserve">Náklady a výnosy celkem </t>
  </si>
  <si>
    <t xml:space="preserve">Hospodářský výsledek </t>
  </si>
  <si>
    <t xml:space="preserve">Příjmy </t>
  </si>
  <si>
    <t>Vnitrouniverzitní náklady</t>
  </si>
  <si>
    <t>7**</t>
  </si>
  <si>
    <t>Vnitrouniverzitní výnosy</t>
  </si>
  <si>
    <t>8**</t>
  </si>
  <si>
    <t>FRIM</t>
  </si>
  <si>
    <t>SR</t>
  </si>
  <si>
    <t>Ostatní</t>
  </si>
  <si>
    <t>Změny stavu zásob</t>
  </si>
  <si>
    <t>třídy 6, 8</t>
  </si>
  <si>
    <t>třídy 5, 7</t>
  </si>
  <si>
    <t>rozdíl 6,8 - 5,7</t>
  </si>
  <si>
    <t>Odpisy hmotného a nehmotného majetku</t>
  </si>
  <si>
    <t>61*</t>
  </si>
  <si>
    <t>62*</t>
  </si>
  <si>
    <t>Jiné nespecifikované náklady</t>
  </si>
  <si>
    <t>5**</t>
  </si>
  <si>
    <t>Jiné nespecifikované výnosy</t>
  </si>
  <si>
    <t>6**</t>
  </si>
  <si>
    <t>(v tis. Kč)</t>
  </si>
  <si>
    <t>údaje v tis. Kč</t>
  </si>
  <si>
    <t>Položky (původ zdroje)</t>
  </si>
  <si>
    <t>Druh</t>
  </si>
  <si>
    <t>Dokumentace programu MŠMT</t>
  </si>
  <si>
    <t>Stavby a pozemky</t>
  </si>
  <si>
    <t>Stroje a zařízení</t>
  </si>
  <si>
    <t>ICT</t>
  </si>
  <si>
    <t>Ostatní zdroje MŠMT (FRVŠ, Rozvojové programy, věda a výzkum, atd.)</t>
  </si>
  <si>
    <t>Zdroje z ostatních ministerstev (MK, MZ, atd.)</t>
  </si>
  <si>
    <t>Zdroje z dalších státních organizací (GAČR, IGA, AV atd.)</t>
  </si>
  <si>
    <t>Zdroje z EU</t>
  </si>
  <si>
    <t>Jiné zdroje</t>
  </si>
  <si>
    <t>Bilance FRIM</t>
  </si>
  <si>
    <t>Tvorba FRIM (odpisy)</t>
  </si>
  <si>
    <t>Tvorba FRIM (jiné)</t>
  </si>
  <si>
    <t>Čerpání FRIM</t>
  </si>
  <si>
    <t>Číslo účtu</t>
  </si>
  <si>
    <t>Hlavní činnost</t>
  </si>
  <si>
    <t>Doplňková činnost</t>
  </si>
  <si>
    <t>Odpisy majetku pořízeného z dotace</t>
  </si>
  <si>
    <t>551 1309</t>
  </si>
  <si>
    <t>Náklady a výdaje</t>
  </si>
  <si>
    <t>Příloha č. 2</t>
  </si>
  <si>
    <t>Investice</t>
  </si>
  <si>
    <r>
      <t xml:space="preserve">Hodnota </t>
    </r>
    <r>
      <rPr>
        <b/>
        <sz val="8"/>
        <rFont val="Symbol"/>
        <family val="1"/>
      </rPr>
      <t>S</t>
    </r>
  </si>
  <si>
    <t>Neinvestice</t>
  </si>
  <si>
    <t>celkem</t>
  </si>
  <si>
    <t>Ostatní (neodpovídá výše uvedeným řádkům)</t>
  </si>
  <si>
    <t>Ostatní výnosy ("papírové")</t>
  </si>
  <si>
    <t>649 1409</t>
  </si>
  <si>
    <t>Jiné</t>
  </si>
  <si>
    <t>Vyplňujte, prosím, pouze vybarvená pole a to v tisících Kč. Hodnoty nižších řádů uvádějte za desetinnou čárkou (údaj se na obrazovce neobjeví, ale ve výpočtech jsou tyto hodnoty brány v úvahu). Rozpočet má být i nadále sestavován jako vyrovnaný (tj. případná ztráta hlavní činnosti se v absolutní hodnotě rovná zisku doplňkové činnosti). Pro lepší orientaci a vyšší vypovídací schopnost je v následujícím řádku uveden výsledek hospodaření v Kč, který by měl být po úplném dokončení rozpočtu roven 0,00 Kč)</t>
  </si>
  <si>
    <t>Spoluřešitelská provozní dotace ze státního rozpočtu</t>
  </si>
  <si>
    <t>Provozní rozpočet na rok 2007</t>
  </si>
  <si>
    <t>Kapitálový rozpočet na rok 2007 (včetně případných neinvestic)</t>
  </si>
  <si>
    <t>Počáteční zůstatek k 1.1.2007</t>
  </si>
  <si>
    <t>Zůstatek k 31.12.2007</t>
  </si>
  <si>
    <t>PřF / 12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</si>
</sst>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#,##0.000"/>
    <numFmt numFmtId="170" formatCode="#,##0.00\ &quot;Kč&quot;"/>
  </numFmts>
  <fonts count="6">
    <font>
      <sz val="10"/>
      <name val="Arial CE"/>
      <family val="0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Symbol"/>
      <family val="1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" fontId="2" fillId="2" borderId="1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3" fontId="3" fillId="0" borderId="1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 locked="0"/>
    </xf>
    <xf numFmtId="3" fontId="2" fillId="0" borderId="3" xfId="0" applyNumberFormat="1" applyFont="1" applyFill="1" applyBorder="1" applyAlignment="1" applyProtection="1">
      <alignment/>
      <protection/>
    </xf>
    <xf numFmtId="3" fontId="2" fillId="0" borderId="4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/>
      <protection/>
    </xf>
    <xf numFmtId="3" fontId="3" fillId="0" borderId="6" xfId="0" applyNumberFormat="1" applyFont="1" applyFill="1" applyBorder="1" applyAlignment="1" applyProtection="1">
      <alignment/>
      <protection/>
    </xf>
    <xf numFmtId="3" fontId="3" fillId="0" borderId="7" xfId="0" applyNumberFormat="1" applyFont="1" applyFill="1" applyBorder="1" applyAlignment="1" applyProtection="1">
      <alignment/>
      <protection/>
    </xf>
    <xf numFmtId="3" fontId="2" fillId="0" borderId="8" xfId="0" applyNumberFormat="1" applyFont="1" applyFill="1" applyBorder="1" applyAlignment="1" applyProtection="1">
      <alignment/>
      <protection/>
    </xf>
    <xf numFmtId="3" fontId="2" fillId="0" borderId="9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center"/>
      <protection/>
    </xf>
    <xf numFmtId="3" fontId="1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/>
      <protection/>
    </xf>
    <xf numFmtId="49" fontId="2" fillId="0" borderId="1" xfId="0" applyNumberFormat="1" applyFont="1" applyBorder="1" applyAlignment="1" applyProtection="1">
      <alignment horizontal="center"/>
      <protection/>
    </xf>
    <xf numFmtId="0" fontId="1" fillId="2" borderId="19" xfId="0" applyFont="1" applyFill="1" applyBorder="1" applyAlignment="1" applyProtection="1">
      <alignment/>
      <protection locked="0"/>
    </xf>
    <xf numFmtId="3" fontId="2" fillId="2" borderId="22" xfId="0" applyNumberFormat="1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 applyProtection="1">
      <alignment/>
      <protection locked="0"/>
    </xf>
    <xf numFmtId="3" fontId="2" fillId="2" borderId="17" xfId="0" applyNumberFormat="1" applyFont="1" applyFill="1" applyBorder="1" applyAlignment="1" applyProtection="1">
      <alignment/>
      <protection locked="0"/>
    </xf>
    <xf numFmtId="3" fontId="2" fillId="2" borderId="23" xfId="0" applyNumberFormat="1" applyFont="1" applyFill="1" applyBorder="1" applyAlignment="1" applyProtection="1">
      <alignment/>
      <protection locked="0"/>
    </xf>
    <xf numFmtId="3" fontId="2" fillId="2" borderId="19" xfId="0" applyNumberFormat="1" applyFont="1" applyFill="1" applyBorder="1" applyAlignment="1" applyProtection="1">
      <alignment/>
      <protection locked="0"/>
    </xf>
    <xf numFmtId="3" fontId="2" fillId="2" borderId="24" xfId="0" applyNumberFormat="1" applyFont="1" applyFill="1" applyBorder="1" applyAlignment="1" applyProtection="1">
      <alignment/>
      <protection locked="0"/>
    </xf>
    <xf numFmtId="3" fontId="2" fillId="2" borderId="14" xfId="0" applyNumberFormat="1" applyFont="1" applyFill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/>
      <protection/>
    </xf>
    <xf numFmtId="3" fontId="2" fillId="2" borderId="27" xfId="0" applyNumberFormat="1" applyFont="1" applyFill="1" applyBorder="1" applyAlignment="1" applyProtection="1">
      <alignment/>
      <protection locked="0"/>
    </xf>
    <xf numFmtId="3" fontId="2" fillId="2" borderId="26" xfId="0" applyNumberFormat="1" applyFont="1" applyFill="1" applyBorder="1" applyAlignment="1" applyProtection="1">
      <alignment/>
      <protection locked="0"/>
    </xf>
    <xf numFmtId="3" fontId="2" fillId="0" borderId="28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70" fontId="3" fillId="0" borderId="29" xfId="0" applyNumberFormat="1" applyFont="1" applyBorder="1" applyAlignment="1" applyProtection="1">
      <alignment horizontal="right"/>
      <protection/>
    </xf>
    <xf numFmtId="170" fontId="3" fillId="0" borderId="3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36" xfId="0" applyFont="1" applyBorder="1" applyAlignment="1" applyProtection="1">
      <alignment horizontal="right"/>
      <protection/>
    </xf>
    <xf numFmtId="0" fontId="2" fillId="0" borderId="37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3" borderId="29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pane ySplit="4" topLeftCell="BM41" activePane="bottomLeft" state="frozen"/>
      <selection pane="topLeft" activeCell="A1" sqref="A1"/>
      <selection pane="bottomLeft" activeCell="C55" sqref="C55"/>
    </sheetView>
  </sheetViews>
  <sheetFormatPr defaultColWidth="9.00390625" defaultRowHeight="12.75"/>
  <cols>
    <col min="1" max="1" width="37.75390625" style="23" customWidth="1"/>
    <col min="2" max="2" width="12.625" style="23" customWidth="1"/>
    <col min="3" max="4" width="12.125" style="23" customWidth="1"/>
    <col min="5" max="5" width="17.625" style="23" customWidth="1"/>
    <col min="6" max="16384" width="9.125" style="23" customWidth="1"/>
  </cols>
  <sheetData>
    <row r="1" spans="1:5" ht="12.75">
      <c r="A1" s="3" t="s">
        <v>101</v>
      </c>
      <c r="E1" s="24" t="s">
        <v>0</v>
      </c>
    </row>
    <row r="2" spans="1:5" ht="13.5" thickBot="1">
      <c r="A2" s="3" t="s">
        <v>1</v>
      </c>
      <c r="B2" s="42" t="s">
        <v>105</v>
      </c>
      <c r="C2" s="67" t="s">
        <v>67</v>
      </c>
      <c r="D2" s="68"/>
      <c r="E2" s="68"/>
    </row>
    <row r="3" spans="1:5" ht="12.75">
      <c r="A3" s="69" t="s">
        <v>2</v>
      </c>
      <c r="B3" s="71" t="s">
        <v>84</v>
      </c>
      <c r="C3" s="73" t="s">
        <v>85</v>
      </c>
      <c r="D3" s="73" t="s">
        <v>86</v>
      </c>
      <c r="E3" s="75" t="s">
        <v>4</v>
      </c>
    </row>
    <row r="4" spans="1:5" ht="13.5" thickBot="1">
      <c r="A4" s="70"/>
      <c r="B4" s="72"/>
      <c r="C4" s="74"/>
      <c r="D4" s="74"/>
      <c r="E4" s="76"/>
    </row>
    <row r="5" ht="3.75" customHeight="1"/>
    <row r="6" spans="1:2" s="26" customFormat="1" ht="13.5" thickBot="1">
      <c r="A6" s="37" t="s">
        <v>89</v>
      </c>
      <c r="B6" s="25"/>
    </row>
    <row r="7" spans="1:5" ht="12.75">
      <c r="A7" s="27" t="s">
        <v>17</v>
      </c>
      <c r="B7" s="28">
        <v>501</v>
      </c>
      <c r="C7" s="48">
        <v>91420.95537</v>
      </c>
      <c r="D7" s="49">
        <v>2000</v>
      </c>
      <c r="E7" s="13">
        <f>SUM(C7:D7)</f>
        <v>93420.95537</v>
      </c>
    </row>
    <row r="8" spans="1:5" ht="12.75">
      <c r="A8" s="29" t="s">
        <v>18</v>
      </c>
      <c r="B8" s="5">
        <v>502</v>
      </c>
      <c r="C8" s="43">
        <v>18500</v>
      </c>
      <c r="D8" s="1">
        <v>100</v>
      </c>
      <c r="E8" s="14">
        <f>SUM(C8:D8)</f>
        <v>18600</v>
      </c>
    </row>
    <row r="9" spans="1:5" ht="12.75">
      <c r="A9" s="29" t="s">
        <v>19</v>
      </c>
      <c r="B9" s="5">
        <v>503</v>
      </c>
      <c r="C9" s="43"/>
      <c r="D9" s="1"/>
      <c r="E9" s="14">
        <f aca="true" t="shared" si="0" ref="E9:E31">SUM(C9:D9)</f>
        <v>0</v>
      </c>
    </row>
    <row r="10" spans="1:5" ht="12.75">
      <c r="A10" s="29" t="s">
        <v>20</v>
      </c>
      <c r="B10" s="5">
        <v>504</v>
      </c>
      <c r="C10" s="43"/>
      <c r="D10" s="1"/>
      <c r="E10" s="14">
        <f t="shared" si="0"/>
        <v>0</v>
      </c>
    </row>
    <row r="11" spans="1:5" ht="12.75">
      <c r="A11" s="29" t="s">
        <v>21</v>
      </c>
      <c r="B11" s="5">
        <v>511</v>
      </c>
      <c r="C11" s="43">
        <v>11500</v>
      </c>
      <c r="D11" s="1">
        <v>500</v>
      </c>
      <c r="E11" s="14">
        <f t="shared" si="0"/>
        <v>12000</v>
      </c>
    </row>
    <row r="12" spans="1:5" ht="12.75">
      <c r="A12" s="29" t="s">
        <v>22</v>
      </c>
      <c r="B12" s="5">
        <v>512</v>
      </c>
      <c r="C12" s="43">
        <v>24800</v>
      </c>
      <c r="D12" s="1">
        <v>1100</v>
      </c>
      <c r="E12" s="14">
        <f t="shared" si="0"/>
        <v>25900</v>
      </c>
    </row>
    <row r="13" spans="1:5" ht="12.75">
      <c r="A13" s="29" t="s">
        <v>23</v>
      </c>
      <c r="B13" s="5">
        <v>513</v>
      </c>
      <c r="C13" s="43">
        <v>250</v>
      </c>
      <c r="D13" s="1">
        <v>300</v>
      </c>
      <c r="E13" s="14">
        <f t="shared" si="0"/>
        <v>550</v>
      </c>
    </row>
    <row r="14" spans="1:5" ht="12.75">
      <c r="A14" s="30" t="s">
        <v>24</v>
      </c>
      <c r="B14" s="31">
        <v>518</v>
      </c>
      <c r="C14" s="44">
        <v>61095</v>
      </c>
      <c r="D14" s="45">
        <v>2400</v>
      </c>
      <c r="E14" s="14">
        <f t="shared" si="0"/>
        <v>63495</v>
      </c>
    </row>
    <row r="15" spans="1:5" ht="12.75">
      <c r="A15" s="29" t="s">
        <v>25</v>
      </c>
      <c r="B15" s="5">
        <v>521</v>
      </c>
      <c r="C15" s="43">
        <v>287541.915</v>
      </c>
      <c r="D15" s="1">
        <v>4161.1605</v>
      </c>
      <c r="E15" s="14">
        <f t="shared" si="0"/>
        <v>291703.0755</v>
      </c>
    </row>
    <row r="16" spans="1:5" ht="12.75">
      <c r="A16" s="29" t="s">
        <v>26</v>
      </c>
      <c r="B16" s="5">
        <v>524</v>
      </c>
      <c r="C16" s="43">
        <v>96344.5586</v>
      </c>
      <c r="D16" s="1">
        <v>1456.406175</v>
      </c>
      <c r="E16" s="14">
        <f t="shared" si="0"/>
        <v>97800.964775</v>
      </c>
    </row>
    <row r="17" spans="1:5" ht="12.75">
      <c r="A17" s="29" t="s">
        <v>27</v>
      </c>
      <c r="B17" s="5" t="s">
        <v>28</v>
      </c>
      <c r="C17" s="43">
        <f>5511+3324.297</f>
        <v>8835.297</v>
      </c>
      <c r="D17" s="1">
        <v>23</v>
      </c>
      <c r="E17" s="14">
        <f t="shared" si="0"/>
        <v>8858.297</v>
      </c>
    </row>
    <row r="18" spans="1:5" ht="12.75">
      <c r="A18" s="29" t="s">
        <v>29</v>
      </c>
      <c r="B18" s="5" t="s">
        <v>30</v>
      </c>
      <c r="C18" s="43">
        <v>90</v>
      </c>
      <c r="D18" s="1">
        <v>12</v>
      </c>
      <c r="E18" s="14">
        <f t="shared" si="0"/>
        <v>102</v>
      </c>
    </row>
    <row r="19" spans="1:5" ht="12.75">
      <c r="A19" s="29" t="s">
        <v>31</v>
      </c>
      <c r="B19" s="5">
        <v>538</v>
      </c>
      <c r="C19" s="43"/>
      <c r="D19" s="1"/>
      <c r="E19" s="14">
        <f t="shared" si="0"/>
        <v>0</v>
      </c>
    </row>
    <row r="20" spans="1:5" ht="12.75">
      <c r="A20" s="29" t="s">
        <v>32</v>
      </c>
      <c r="B20" s="5" t="s">
        <v>33</v>
      </c>
      <c r="C20" s="43"/>
      <c r="D20" s="1"/>
      <c r="E20" s="14">
        <f t="shared" si="0"/>
        <v>0</v>
      </c>
    </row>
    <row r="21" spans="1:5" ht="12.75">
      <c r="A21" s="29" t="s">
        <v>34</v>
      </c>
      <c r="B21" s="5">
        <v>543</v>
      </c>
      <c r="C21" s="43"/>
      <c r="D21" s="1"/>
      <c r="E21" s="14">
        <f t="shared" si="0"/>
        <v>0</v>
      </c>
    </row>
    <row r="22" spans="1:5" ht="12.75">
      <c r="A22" s="30" t="s">
        <v>35</v>
      </c>
      <c r="B22" s="31" t="s">
        <v>36</v>
      </c>
      <c r="C22" s="44">
        <v>121496.91864</v>
      </c>
      <c r="D22" s="45">
        <v>12000</v>
      </c>
      <c r="E22" s="14">
        <f t="shared" si="0"/>
        <v>133496.91864</v>
      </c>
    </row>
    <row r="23" spans="1:5" ht="12.75">
      <c r="A23" s="29" t="s">
        <v>60</v>
      </c>
      <c r="B23" s="5">
        <v>551</v>
      </c>
      <c r="C23" s="43">
        <v>92470.33105</v>
      </c>
      <c r="D23" s="1"/>
      <c r="E23" s="14">
        <f t="shared" si="0"/>
        <v>92470.33105</v>
      </c>
    </row>
    <row r="24" spans="1:5" ht="12.75">
      <c r="A24" s="29" t="s">
        <v>37</v>
      </c>
      <c r="B24" s="5">
        <v>552</v>
      </c>
      <c r="C24" s="43"/>
      <c r="D24" s="1"/>
      <c r="E24" s="14">
        <f t="shared" si="0"/>
        <v>0</v>
      </c>
    </row>
    <row r="25" spans="1:5" ht="12.75">
      <c r="A25" s="30" t="s">
        <v>38</v>
      </c>
      <c r="B25" s="31">
        <v>553</v>
      </c>
      <c r="C25" s="44"/>
      <c r="D25" s="45"/>
      <c r="E25" s="14">
        <f t="shared" si="0"/>
        <v>0</v>
      </c>
    </row>
    <row r="26" spans="1:5" ht="12.75">
      <c r="A26" s="29" t="s">
        <v>39</v>
      </c>
      <c r="B26" s="5">
        <v>554</v>
      </c>
      <c r="C26" s="43"/>
      <c r="D26" s="1"/>
      <c r="E26" s="14">
        <f t="shared" si="0"/>
        <v>0</v>
      </c>
    </row>
    <row r="27" spans="1:5" ht="12.75">
      <c r="A27" s="30" t="s">
        <v>40</v>
      </c>
      <c r="B27" s="31">
        <v>559</v>
      </c>
      <c r="C27" s="44"/>
      <c r="D27" s="45"/>
      <c r="E27" s="14">
        <f t="shared" si="0"/>
        <v>0</v>
      </c>
    </row>
    <row r="28" spans="1:5" ht="12.75">
      <c r="A28" s="29" t="s">
        <v>41</v>
      </c>
      <c r="B28" s="5" t="s">
        <v>42</v>
      </c>
      <c r="C28" s="43"/>
      <c r="D28" s="1"/>
      <c r="E28" s="14">
        <f t="shared" si="0"/>
        <v>0</v>
      </c>
    </row>
    <row r="29" spans="1:5" ht="12.75">
      <c r="A29" s="29" t="s">
        <v>43</v>
      </c>
      <c r="B29" s="5"/>
      <c r="C29" s="43"/>
      <c r="D29" s="1"/>
      <c r="E29" s="14">
        <f t="shared" si="0"/>
        <v>0</v>
      </c>
    </row>
    <row r="30" spans="1:5" ht="12.75">
      <c r="A30" s="29" t="s">
        <v>63</v>
      </c>
      <c r="B30" s="5" t="s">
        <v>64</v>
      </c>
      <c r="C30" s="43"/>
      <c r="D30" s="1"/>
      <c r="E30" s="14">
        <f t="shared" si="0"/>
        <v>0</v>
      </c>
    </row>
    <row r="31" spans="1:5" ht="13.5" thickBot="1">
      <c r="A31" s="50" t="s">
        <v>49</v>
      </c>
      <c r="B31" s="51" t="s">
        <v>50</v>
      </c>
      <c r="C31" s="52">
        <v>4640.82806</v>
      </c>
      <c r="D31" s="53">
        <v>187.9353</v>
      </c>
      <c r="E31" s="54">
        <f t="shared" si="0"/>
        <v>4828.76336</v>
      </c>
    </row>
    <row r="32" spans="1:5" ht="13.5" thickBot="1">
      <c r="A32" s="34" t="s">
        <v>44</v>
      </c>
      <c r="B32" s="35" t="s">
        <v>58</v>
      </c>
      <c r="C32" s="17">
        <f>SUM(C7:C31)</f>
        <v>818985.8037200001</v>
      </c>
      <c r="D32" s="17">
        <f>SUM(D7:D31)</f>
        <v>24240.501975000003</v>
      </c>
      <c r="E32" s="16">
        <f>SUM(E7:E31)</f>
        <v>843226.305695</v>
      </c>
    </row>
    <row r="33" spans="3:5" ht="3.75" customHeight="1">
      <c r="C33" s="36"/>
      <c r="D33" s="36"/>
      <c r="E33" s="36"/>
    </row>
    <row r="34" spans="1:5" ht="13.5" thickBot="1">
      <c r="A34" s="37" t="s">
        <v>48</v>
      </c>
      <c r="B34" s="26"/>
      <c r="C34" s="38"/>
      <c r="D34" s="38"/>
      <c r="E34" s="38"/>
    </row>
    <row r="35" spans="1:5" ht="12.75">
      <c r="A35" s="27" t="s">
        <v>5</v>
      </c>
      <c r="B35" s="28">
        <v>601</v>
      </c>
      <c r="C35" s="48"/>
      <c r="D35" s="49"/>
      <c r="E35" s="13">
        <f>SUM(C35:D35)</f>
        <v>0</v>
      </c>
    </row>
    <row r="36" spans="1:5" ht="12.75">
      <c r="A36" s="29" t="s">
        <v>6</v>
      </c>
      <c r="B36" s="5">
        <v>602</v>
      </c>
      <c r="C36" s="43">
        <v>7498.32254</v>
      </c>
      <c r="D36" s="1">
        <v>12246.661</v>
      </c>
      <c r="E36" s="14">
        <f aca="true" t="shared" si="1" ref="E36:E46">SUM(C36:D36)</f>
        <v>19744.98354</v>
      </c>
    </row>
    <row r="37" spans="1:5" ht="12.75">
      <c r="A37" s="29" t="s">
        <v>7</v>
      </c>
      <c r="B37" s="5">
        <v>604</v>
      </c>
      <c r="C37" s="43"/>
      <c r="D37" s="1"/>
      <c r="E37" s="14">
        <f t="shared" si="1"/>
        <v>0</v>
      </c>
    </row>
    <row r="38" spans="1:5" ht="12.75">
      <c r="A38" s="30" t="s">
        <v>56</v>
      </c>
      <c r="B38" s="31" t="s">
        <v>61</v>
      </c>
      <c r="C38" s="44"/>
      <c r="D38" s="45"/>
      <c r="E38" s="14">
        <f t="shared" si="1"/>
        <v>0</v>
      </c>
    </row>
    <row r="39" spans="1:5" ht="12.75">
      <c r="A39" s="29" t="s">
        <v>8</v>
      </c>
      <c r="B39" s="5" t="s">
        <v>62</v>
      </c>
      <c r="C39" s="43"/>
      <c r="D39" s="1"/>
      <c r="E39" s="14">
        <f t="shared" si="1"/>
        <v>0</v>
      </c>
    </row>
    <row r="40" spans="1:5" ht="12.75">
      <c r="A40" s="30" t="s">
        <v>9</v>
      </c>
      <c r="B40" s="31" t="s">
        <v>10</v>
      </c>
      <c r="C40" s="44">
        <v>133567.19913</v>
      </c>
      <c r="D40" s="45">
        <v>12998.13333</v>
      </c>
      <c r="E40" s="14">
        <f t="shared" si="1"/>
        <v>146565.33246</v>
      </c>
    </row>
    <row r="41" spans="1:5" ht="12.75">
      <c r="A41" s="29" t="s">
        <v>11</v>
      </c>
      <c r="B41" s="5" t="s">
        <v>12</v>
      </c>
      <c r="C41" s="43"/>
      <c r="D41" s="1"/>
      <c r="E41" s="14">
        <f t="shared" si="1"/>
        <v>0</v>
      </c>
    </row>
    <row r="42" spans="1:5" ht="12.75">
      <c r="A42" s="29" t="s">
        <v>13</v>
      </c>
      <c r="B42" s="5" t="s">
        <v>14</v>
      </c>
      <c r="C42" s="43"/>
      <c r="D42" s="1"/>
      <c r="E42" s="14">
        <f t="shared" si="1"/>
        <v>0</v>
      </c>
    </row>
    <row r="43" spans="1:5" ht="12.75">
      <c r="A43" s="29" t="s">
        <v>15</v>
      </c>
      <c r="B43" s="5">
        <v>691</v>
      </c>
      <c r="C43" s="43">
        <v>658986.41759</v>
      </c>
      <c r="D43" s="1"/>
      <c r="E43" s="14">
        <f t="shared" si="1"/>
        <v>658986.41759</v>
      </c>
    </row>
    <row r="44" spans="1:5" ht="12.75">
      <c r="A44" s="29" t="s">
        <v>100</v>
      </c>
      <c r="B44" s="5">
        <v>692</v>
      </c>
      <c r="C44" s="43"/>
      <c r="D44" s="1"/>
      <c r="E44" s="14">
        <f t="shared" si="1"/>
        <v>0</v>
      </c>
    </row>
    <row r="45" spans="1:5" ht="12.75">
      <c r="A45" s="29" t="s">
        <v>65</v>
      </c>
      <c r="B45" s="5" t="s">
        <v>66</v>
      </c>
      <c r="C45" s="43"/>
      <c r="D45" s="1"/>
      <c r="E45" s="14">
        <f t="shared" si="1"/>
        <v>0</v>
      </c>
    </row>
    <row r="46" spans="1:5" ht="13.5" thickBot="1">
      <c r="A46" s="32" t="s">
        <v>51</v>
      </c>
      <c r="B46" s="33" t="s">
        <v>52</v>
      </c>
      <c r="C46" s="46">
        <v>17635.79755</v>
      </c>
      <c r="D46" s="47">
        <v>293.77456</v>
      </c>
      <c r="E46" s="15">
        <f t="shared" si="1"/>
        <v>17929.57211</v>
      </c>
    </row>
    <row r="47" spans="1:5" ht="13.5" thickBot="1">
      <c r="A47" s="34" t="s">
        <v>16</v>
      </c>
      <c r="B47" s="35" t="s">
        <v>57</v>
      </c>
      <c r="C47" s="17">
        <f>SUM(C35:C46)</f>
        <v>817687.7368099999</v>
      </c>
      <c r="D47" s="17">
        <f>SUM(D35:D46)</f>
        <v>25538.568890000002</v>
      </c>
      <c r="E47" s="16">
        <f>SUM(E35:E46)</f>
        <v>843226.3056999999</v>
      </c>
    </row>
    <row r="48" spans="3:5" ht="3.75" customHeight="1" thickBot="1">
      <c r="C48" s="36"/>
      <c r="D48" s="36"/>
      <c r="E48" s="36"/>
    </row>
    <row r="49" spans="1:5" ht="12.75">
      <c r="A49" s="39" t="s">
        <v>45</v>
      </c>
      <c r="B49" s="40" t="s">
        <v>57</v>
      </c>
      <c r="C49" s="18">
        <f>+C47</f>
        <v>817687.7368099999</v>
      </c>
      <c r="D49" s="18">
        <f>+D47</f>
        <v>25538.568890000002</v>
      </c>
      <c r="E49" s="13">
        <f>+E47</f>
        <v>843226.3056999999</v>
      </c>
    </row>
    <row r="50" spans="1:5" ht="13.5" thickBot="1">
      <c r="A50" s="30" t="s">
        <v>46</v>
      </c>
      <c r="B50" s="31" t="s">
        <v>58</v>
      </c>
      <c r="C50" s="19">
        <f>+C32</f>
        <v>818985.8037200001</v>
      </c>
      <c r="D50" s="19">
        <f>+D32</f>
        <v>24240.501975000003</v>
      </c>
      <c r="E50" s="20">
        <f>+E32</f>
        <v>843226.305695</v>
      </c>
    </row>
    <row r="51" spans="1:5" ht="13.5" thickBot="1">
      <c r="A51" s="34" t="s">
        <v>47</v>
      </c>
      <c r="B51" s="35" t="s">
        <v>59</v>
      </c>
      <c r="C51" s="21">
        <f>+C49-C50</f>
        <v>-1298.0669100001687</v>
      </c>
      <c r="D51" s="17">
        <f>+D49-D50</f>
        <v>1298.0669149999994</v>
      </c>
      <c r="E51" s="22">
        <f>+E49-E50</f>
        <v>4.999921657145023E-06</v>
      </c>
    </row>
    <row r="52" spans="3:5" ht="12.75">
      <c r="C52" s="36"/>
      <c r="D52" s="36"/>
      <c r="E52" s="36"/>
    </row>
    <row r="53" spans="1:5" ht="12.75">
      <c r="A53" s="6" t="s">
        <v>87</v>
      </c>
      <c r="B53" s="41" t="s">
        <v>88</v>
      </c>
      <c r="C53" s="1">
        <v>39920.429</v>
      </c>
      <c r="D53" s="1"/>
      <c r="E53" s="7">
        <f>SUM(C53:D53)</f>
        <v>39920.429</v>
      </c>
    </row>
    <row r="54" spans="1:5" ht="12.75">
      <c r="A54" s="6" t="s">
        <v>96</v>
      </c>
      <c r="B54" s="41" t="s">
        <v>97</v>
      </c>
      <c r="C54" s="1">
        <v>39920.429</v>
      </c>
      <c r="D54" s="1"/>
      <c r="E54" s="7">
        <f>SUM(C54:D54)</f>
        <v>39920.429</v>
      </c>
    </row>
    <row r="55" ht="12.75"/>
    <row r="56" spans="1:5" ht="12.75">
      <c r="A56" s="58" t="s">
        <v>99</v>
      </c>
      <c r="B56" s="59"/>
      <c r="C56" s="59"/>
      <c r="D56" s="59"/>
      <c r="E56" s="60"/>
    </row>
    <row r="57" spans="1:5" ht="12.75">
      <c r="A57" s="61"/>
      <c r="B57" s="62"/>
      <c r="C57" s="62"/>
      <c r="D57" s="62"/>
      <c r="E57" s="63"/>
    </row>
    <row r="58" spans="1:5" ht="12.75">
      <c r="A58" s="61"/>
      <c r="B58" s="62"/>
      <c r="C58" s="62"/>
      <c r="D58" s="62"/>
      <c r="E58" s="63"/>
    </row>
    <row r="59" spans="1:5" ht="12.75">
      <c r="A59" s="64"/>
      <c r="B59" s="65"/>
      <c r="C59" s="65"/>
      <c r="D59" s="65"/>
      <c r="E59" s="66"/>
    </row>
    <row r="60" spans="4:5" ht="12.75">
      <c r="D60" s="56">
        <f>E51*1000</f>
        <v>0.004999921657145023</v>
      </c>
      <c r="E60" s="57"/>
    </row>
  </sheetData>
  <sheetProtection sheet="1" objects="1" scenarios="1"/>
  <mergeCells count="8">
    <mergeCell ref="D60:E60"/>
    <mergeCell ref="A56:E59"/>
    <mergeCell ref="C2:E2"/>
    <mergeCell ref="A3:A4"/>
    <mergeCell ref="B3:B4"/>
    <mergeCell ref="C3:C4"/>
    <mergeCell ref="D3:D4"/>
    <mergeCell ref="E3:E4"/>
  </mergeCells>
  <printOptions/>
  <pageMargins left="0.64" right="0.46" top="0.81" bottom="0.56" header="0.4921259845" footer="0.4921259845"/>
  <pageSetup horizontalDpi="600" verticalDpi="600" orientation="portrait" paperSize="9" r:id="rId3"/>
  <ignoredErrors>
    <ignoredError sqref="E7:E16 E19:E27 E44:E45 E35:E4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D22" sqref="D22"/>
    </sheetView>
  </sheetViews>
  <sheetFormatPr defaultColWidth="9.00390625" defaultRowHeight="12.75"/>
  <cols>
    <col min="1" max="1" width="5.75390625" style="2" customWidth="1"/>
    <col min="2" max="2" width="50.25390625" style="2" customWidth="1"/>
    <col min="3" max="3" width="13.625" style="2" customWidth="1"/>
    <col min="4" max="5" width="9.875" style="2" customWidth="1"/>
    <col min="6" max="8" width="9.375" style="2" customWidth="1"/>
    <col min="9" max="9" width="9.875" style="2" customWidth="1"/>
    <col min="10" max="12" width="9.375" style="2" customWidth="1"/>
    <col min="13" max="16384" width="9.125" style="2" customWidth="1"/>
  </cols>
  <sheetData>
    <row r="1" spans="2:12" ht="10.5">
      <c r="B1" s="3" t="s">
        <v>102</v>
      </c>
      <c r="L1" s="2" t="s">
        <v>90</v>
      </c>
    </row>
    <row r="2" spans="2:12" ht="12.75" customHeight="1">
      <c r="B2" s="55" t="s">
        <v>1</v>
      </c>
      <c r="C2" s="12" t="s">
        <v>105</v>
      </c>
      <c r="D2" s="78" t="s">
        <v>68</v>
      </c>
      <c r="E2" s="79"/>
      <c r="F2" s="79"/>
      <c r="G2" s="79"/>
      <c r="H2" s="79"/>
      <c r="I2" s="78"/>
      <c r="J2" s="78"/>
      <c r="K2" s="78"/>
      <c r="L2" s="78"/>
    </row>
    <row r="3" spans="1:12" ht="15" customHeight="1">
      <c r="A3" s="80" t="s">
        <v>3</v>
      </c>
      <c r="B3" s="80" t="s">
        <v>69</v>
      </c>
      <c r="C3" s="80" t="s">
        <v>70</v>
      </c>
      <c r="D3" s="81" t="s">
        <v>92</v>
      </c>
      <c r="E3" s="83" t="s">
        <v>91</v>
      </c>
      <c r="F3" s="84"/>
      <c r="G3" s="84"/>
      <c r="H3" s="85"/>
      <c r="I3" s="83" t="s">
        <v>93</v>
      </c>
      <c r="J3" s="84"/>
      <c r="K3" s="84"/>
      <c r="L3" s="85"/>
    </row>
    <row r="4" spans="1:12" ht="15" customHeight="1">
      <c r="A4" s="80"/>
      <c r="B4" s="80"/>
      <c r="C4" s="80"/>
      <c r="D4" s="82"/>
      <c r="E4" s="4" t="s">
        <v>4</v>
      </c>
      <c r="F4" s="5" t="s">
        <v>54</v>
      </c>
      <c r="G4" s="5" t="s">
        <v>53</v>
      </c>
      <c r="H4" s="5" t="s">
        <v>55</v>
      </c>
      <c r="I4" s="4" t="s">
        <v>4</v>
      </c>
      <c r="J4" s="5" t="s">
        <v>54</v>
      </c>
      <c r="K4" s="5" t="s">
        <v>53</v>
      </c>
      <c r="L4" s="5" t="s">
        <v>55</v>
      </c>
    </row>
    <row r="5" spans="1:12" ht="15" customHeight="1">
      <c r="A5" s="5">
        <v>1</v>
      </c>
      <c r="B5" s="77" t="s">
        <v>71</v>
      </c>
      <c r="C5" s="6" t="s">
        <v>72</v>
      </c>
      <c r="D5" s="7">
        <f>SUM(E5,I5)</f>
        <v>54148</v>
      </c>
      <c r="E5" s="7">
        <f>SUM(F5:H5)</f>
        <v>46282</v>
      </c>
      <c r="F5" s="1">
        <v>25334</v>
      </c>
      <c r="G5" s="1">
        <v>20948</v>
      </c>
      <c r="H5" s="1"/>
      <c r="I5" s="7">
        <f>SUM(J5:L5)</f>
        <v>7866</v>
      </c>
      <c r="J5" s="1">
        <v>6866</v>
      </c>
      <c r="K5" s="1">
        <v>1000</v>
      </c>
      <c r="L5" s="1"/>
    </row>
    <row r="6" spans="1:12" ht="15" customHeight="1">
      <c r="A6" s="5">
        <v>2</v>
      </c>
      <c r="B6" s="77"/>
      <c r="C6" s="6" t="s">
        <v>73</v>
      </c>
      <c r="D6" s="7">
        <f aca="true" t="shared" si="0" ref="D6:D13">SUM(E6,I6)</f>
        <v>19000</v>
      </c>
      <c r="E6" s="7">
        <f aca="true" t="shared" si="1" ref="E6:E13">SUM(F6:H6)</f>
        <v>19000</v>
      </c>
      <c r="F6" s="1"/>
      <c r="G6" s="1">
        <v>19000</v>
      </c>
      <c r="H6" s="1"/>
      <c r="I6" s="7">
        <f aca="true" t="shared" si="2" ref="I6:I14">SUM(J6:L6)</f>
        <v>0</v>
      </c>
      <c r="J6" s="1"/>
      <c r="K6" s="1"/>
      <c r="L6" s="1"/>
    </row>
    <row r="7" spans="1:12" ht="15" customHeight="1">
      <c r="A7" s="5">
        <v>3</v>
      </c>
      <c r="B7" s="77"/>
      <c r="C7" s="6" t="s">
        <v>74</v>
      </c>
      <c r="D7" s="7">
        <f t="shared" si="0"/>
        <v>0</v>
      </c>
      <c r="E7" s="7">
        <f t="shared" si="1"/>
        <v>0</v>
      </c>
      <c r="F7" s="1"/>
      <c r="G7" s="1"/>
      <c r="H7" s="1"/>
      <c r="I7" s="7">
        <f t="shared" si="2"/>
        <v>0</v>
      </c>
      <c r="J7" s="1"/>
      <c r="K7" s="1"/>
      <c r="L7" s="1"/>
    </row>
    <row r="8" spans="1:12" ht="15" customHeight="1">
      <c r="A8" s="5">
        <v>4</v>
      </c>
      <c r="B8" s="77"/>
      <c r="C8" s="6" t="s">
        <v>98</v>
      </c>
      <c r="D8" s="7">
        <f t="shared" si="0"/>
        <v>0</v>
      </c>
      <c r="E8" s="7">
        <f t="shared" si="1"/>
        <v>0</v>
      </c>
      <c r="F8" s="1"/>
      <c r="G8" s="1"/>
      <c r="H8" s="1"/>
      <c r="I8" s="7">
        <f t="shared" si="2"/>
        <v>0</v>
      </c>
      <c r="J8" s="1"/>
      <c r="K8" s="1"/>
      <c r="L8" s="1"/>
    </row>
    <row r="9" spans="1:12" ht="15" customHeight="1">
      <c r="A9" s="5">
        <v>5</v>
      </c>
      <c r="B9" s="6" t="s">
        <v>75</v>
      </c>
      <c r="C9" s="6" t="s">
        <v>94</v>
      </c>
      <c r="D9" s="7">
        <f t="shared" si="0"/>
        <v>23187</v>
      </c>
      <c r="E9" s="7">
        <f t="shared" si="1"/>
        <v>23187</v>
      </c>
      <c r="F9" s="1"/>
      <c r="G9" s="1"/>
      <c r="H9" s="1">
        <v>23187</v>
      </c>
      <c r="I9" s="7">
        <f t="shared" si="2"/>
        <v>0</v>
      </c>
      <c r="J9" s="1"/>
      <c r="K9" s="1"/>
      <c r="L9" s="1"/>
    </row>
    <row r="10" spans="1:12" ht="15" customHeight="1">
      <c r="A10" s="5">
        <v>6</v>
      </c>
      <c r="B10" s="6" t="s">
        <v>76</v>
      </c>
      <c r="C10" s="6" t="s">
        <v>94</v>
      </c>
      <c r="D10" s="7">
        <f t="shared" si="0"/>
        <v>0</v>
      </c>
      <c r="E10" s="7">
        <f t="shared" si="1"/>
        <v>0</v>
      </c>
      <c r="F10" s="1"/>
      <c r="G10" s="1"/>
      <c r="H10" s="1"/>
      <c r="I10" s="7">
        <f t="shared" si="2"/>
        <v>0</v>
      </c>
      <c r="J10" s="1"/>
      <c r="K10" s="1"/>
      <c r="L10" s="1"/>
    </row>
    <row r="11" spans="1:12" ht="15" customHeight="1">
      <c r="A11" s="5">
        <v>7</v>
      </c>
      <c r="B11" s="6" t="s">
        <v>77</v>
      </c>
      <c r="C11" s="6" t="s">
        <v>94</v>
      </c>
      <c r="D11" s="7">
        <f t="shared" si="0"/>
        <v>4890</v>
      </c>
      <c r="E11" s="7">
        <f t="shared" si="1"/>
        <v>4890</v>
      </c>
      <c r="F11" s="1"/>
      <c r="G11" s="1"/>
      <c r="H11" s="1">
        <v>4890</v>
      </c>
      <c r="I11" s="7">
        <f t="shared" si="2"/>
        <v>0</v>
      </c>
      <c r="J11" s="1"/>
      <c r="K11" s="1"/>
      <c r="L11" s="1"/>
    </row>
    <row r="12" spans="1:12" ht="15" customHeight="1">
      <c r="A12" s="5">
        <v>8</v>
      </c>
      <c r="B12" s="6" t="s">
        <v>78</v>
      </c>
      <c r="C12" s="6" t="s">
        <v>94</v>
      </c>
      <c r="D12" s="7">
        <f t="shared" si="0"/>
        <v>0</v>
      </c>
      <c r="E12" s="7">
        <f t="shared" si="1"/>
        <v>0</v>
      </c>
      <c r="F12" s="1"/>
      <c r="G12" s="1"/>
      <c r="H12" s="1"/>
      <c r="I12" s="7">
        <f t="shared" si="2"/>
        <v>0</v>
      </c>
      <c r="J12" s="1"/>
      <c r="K12" s="1"/>
      <c r="L12" s="1"/>
    </row>
    <row r="13" spans="1:12" ht="15" customHeight="1">
      <c r="A13" s="5">
        <v>9</v>
      </c>
      <c r="B13" s="6" t="s">
        <v>79</v>
      </c>
      <c r="C13" s="6" t="s">
        <v>94</v>
      </c>
      <c r="D13" s="7">
        <f t="shared" si="0"/>
        <v>0</v>
      </c>
      <c r="E13" s="7">
        <f t="shared" si="1"/>
        <v>0</v>
      </c>
      <c r="F13" s="1"/>
      <c r="G13" s="1"/>
      <c r="H13" s="1"/>
      <c r="I13" s="7">
        <f t="shared" si="2"/>
        <v>0</v>
      </c>
      <c r="J13" s="1"/>
      <c r="K13" s="1"/>
      <c r="L13" s="1"/>
    </row>
    <row r="14" spans="1:12" ht="15" customHeight="1">
      <c r="A14" s="5">
        <v>10</v>
      </c>
      <c r="B14" s="6" t="s">
        <v>95</v>
      </c>
      <c r="C14" s="6" t="s">
        <v>94</v>
      </c>
      <c r="D14" s="7">
        <f>SUM(E14,I14)</f>
        <v>0</v>
      </c>
      <c r="E14" s="7">
        <f>SUM(F14:H14)</f>
        <v>0</v>
      </c>
      <c r="F14" s="1"/>
      <c r="G14" s="1"/>
      <c r="H14" s="1"/>
      <c r="I14" s="7">
        <f t="shared" si="2"/>
        <v>0</v>
      </c>
      <c r="J14" s="1"/>
      <c r="K14" s="1"/>
      <c r="L14" s="1"/>
    </row>
    <row r="15" spans="4:12" ht="3.75" customHeight="1">
      <c r="D15" s="8"/>
      <c r="E15" s="8"/>
      <c r="F15" s="8"/>
      <c r="G15" s="8"/>
      <c r="H15" s="8"/>
      <c r="I15" s="8"/>
      <c r="J15" s="8"/>
      <c r="K15" s="8"/>
      <c r="L15" s="8"/>
    </row>
    <row r="16" spans="1:12" ht="15" customHeight="1">
      <c r="A16" s="9">
        <v>10</v>
      </c>
      <c r="B16" s="10" t="s">
        <v>4</v>
      </c>
      <c r="C16" s="10"/>
      <c r="D16" s="11">
        <f>SUM(D5:D14)</f>
        <v>101225</v>
      </c>
      <c r="E16" s="11">
        <f aca="true" t="shared" si="3" ref="E16:L16">SUM(E5:E14)</f>
        <v>93359</v>
      </c>
      <c r="F16" s="11">
        <f t="shared" si="3"/>
        <v>25334</v>
      </c>
      <c r="G16" s="11">
        <f t="shared" si="3"/>
        <v>39948</v>
      </c>
      <c r="H16" s="11">
        <f t="shared" si="3"/>
        <v>28077</v>
      </c>
      <c r="I16" s="11">
        <f t="shared" si="3"/>
        <v>7866</v>
      </c>
      <c r="J16" s="11">
        <f t="shared" si="3"/>
        <v>6866</v>
      </c>
      <c r="K16" s="11">
        <f t="shared" si="3"/>
        <v>1000</v>
      </c>
      <c r="L16" s="11">
        <f t="shared" si="3"/>
        <v>0</v>
      </c>
    </row>
    <row r="17" ht="15" customHeight="1"/>
    <row r="18" ht="15" customHeight="1"/>
    <row r="19" ht="15" customHeight="1">
      <c r="B19" s="3" t="s">
        <v>80</v>
      </c>
    </row>
    <row r="20" ht="15" customHeight="1"/>
    <row r="21" spans="2:4" ht="15" customHeight="1">
      <c r="B21" s="6" t="s">
        <v>103</v>
      </c>
      <c r="D21" s="1">
        <v>41143.747</v>
      </c>
    </row>
    <row r="22" spans="2:4" ht="15" customHeight="1">
      <c r="B22" s="6" t="s">
        <v>81</v>
      </c>
      <c r="D22" s="7">
        <f>+Provoz!E23-Provoz!E53</f>
        <v>52549.90205</v>
      </c>
    </row>
    <row r="23" spans="2:4" ht="15" customHeight="1">
      <c r="B23" s="6" t="s">
        <v>82</v>
      </c>
      <c r="D23" s="1"/>
    </row>
    <row r="24" spans="2:4" ht="15" customHeight="1">
      <c r="B24" s="6" t="s">
        <v>83</v>
      </c>
      <c r="D24" s="7">
        <f>G16+K16</f>
        <v>40948</v>
      </c>
    </row>
    <row r="25" spans="2:4" ht="15" customHeight="1">
      <c r="B25" s="6" t="s">
        <v>104</v>
      </c>
      <c r="D25" s="7">
        <f>+D21+D22+D23-D24</f>
        <v>52745.64905000001</v>
      </c>
    </row>
  </sheetData>
  <sheetProtection sheet="1" objects="1" scenarios="1"/>
  <mergeCells count="8">
    <mergeCell ref="B5:B8"/>
    <mergeCell ref="D2:L2"/>
    <mergeCell ref="A3:A4"/>
    <mergeCell ref="B3:B4"/>
    <mergeCell ref="C3:C4"/>
    <mergeCell ref="D3:D4"/>
    <mergeCell ref="E3:H3"/>
    <mergeCell ref="I3:L3"/>
  </mergeCells>
  <printOptions/>
  <pageMargins left="0.49" right="0.34" top="1" bottom="1" header="0.4921259845" footer="0.4921259845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karetrla</cp:lastModifiedBy>
  <cp:lastPrinted>2007-01-19T12:10:29Z</cp:lastPrinted>
  <dcterms:created xsi:type="dcterms:W3CDTF">2001-11-09T13:03:49Z</dcterms:created>
  <dcterms:modified xsi:type="dcterms:W3CDTF">2007-01-19T12:10:33Z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